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35"/>
  </bookViews>
  <sheets>
    <sheet name="Programación" sheetId="2" r:id="rId1"/>
  </sheets>
  <calcPr calcId="144525"/>
</workbook>
</file>

<file path=xl/calcChain.xml><?xml version="1.0" encoding="utf-8"?>
<calcChain xmlns="http://schemas.openxmlformats.org/spreadsheetml/2006/main">
  <c r="B46" i="2" l="1"/>
  <c r="M45" i="2"/>
  <c r="L45" i="2"/>
  <c r="K45" i="2"/>
  <c r="J45" i="2"/>
  <c r="I45" i="2"/>
  <c r="H45" i="2"/>
  <c r="M44" i="2"/>
  <c r="L44" i="2"/>
  <c r="K44" i="2"/>
  <c r="J44" i="2"/>
  <c r="I44" i="2"/>
  <c r="H44" i="2"/>
  <c r="M43" i="2"/>
  <c r="L43" i="2"/>
  <c r="K43" i="2"/>
  <c r="J43" i="2"/>
  <c r="I43" i="2"/>
  <c r="H43" i="2"/>
  <c r="M42" i="2"/>
  <c r="L42" i="2"/>
  <c r="K42" i="2"/>
  <c r="J42" i="2"/>
  <c r="I42" i="2"/>
  <c r="H42" i="2"/>
  <c r="M41" i="2"/>
  <c r="L41" i="2"/>
  <c r="K41" i="2"/>
  <c r="J41" i="2"/>
  <c r="I41" i="2"/>
  <c r="H41" i="2"/>
  <c r="M40" i="2"/>
  <c r="M46" i="2" s="1"/>
  <c r="L40" i="2"/>
  <c r="L46" i="2" s="1"/>
  <c r="K40" i="2"/>
  <c r="K46" i="2" s="1"/>
  <c r="J40" i="2"/>
  <c r="J46" i="2" s="1"/>
  <c r="I40" i="2"/>
  <c r="I46" i="2" s="1"/>
  <c r="H40" i="2"/>
  <c r="H46" i="2" s="1"/>
  <c r="J35" i="2"/>
  <c r="B35" i="2"/>
  <c r="M34" i="2"/>
  <c r="L34" i="2"/>
  <c r="K34" i="2"/>
  <c r="J34" i="2"/>
  <c r="I34" i="2"/>
  <c r="H34" i="2"/>
  <c r="M33" i="2"/>
  <c r="L33" i="2"/>
  <c r="K33" i="2"/>
  <c r="J33" i="2"/>
  <c r="I33" i="2"/>
  <c r="H33" i="2"/>
  <c r="M32" i="2"/>
  <c r="M35" i="2" s="1"/>
  <c r="L32" i="2"/>
  <c r="L35" i="2" s="1"/>
  <c r="K32" i="2"/>
  <c r="K35" i="2" s="1"/>
  <c r="J32" i="2"/>
  <c r="I32" i="2"/>
  <c r="I35" i="2" s="1"/>
  <c r="H32" i="2"/>
  <c r="H35" i="2" s="1"/>
  <c r="B27" i="2"/>
  <c r="M26" i="2"/>
  <c r="L26" i="2"/>
  <c r="K26" i="2"/>
  <c r="J26" i="2"/>
  <c r="I26" i="2"/>
  <c r="H26" i="2"/>
  <c r="M25" i="2"/>
  <c r="L25" i="2"/>
  <c r="K25" i="2"/>
  <c r="J25" i="2"/>
  <c r="I25" i="2"/>
  <c r="H25" i="2"/>
  <c r="M24" i="2"/>
  <c r="L24" i="2"/>
  <c r="K24" i="2"/>
  <c r="J24" i="2"/>
  <c r="I24" i="2"/>
  <c r="H24" i="2"/>
  <c r="M23" i="2"/>
  <c r="L23" i="2"/>
  <c r="K23" i="2"/>
  <c r="J23" i="2"/>
  <c r="I23" i="2"/>
  <c r="H23" i="2"/>
  <c r="M22" i="2"/>
  <c r="L22" i="2"/>
  <c r="K22" i="2"/>
  <c r="J22" i="2"/>
  <c r="I22" i="2"/>
  <c r="H22" i="2"/>
  <c r="M21" i="2"/>
  <c r="L21" i="2"/>
  <c r="K21" i="2"/>
  <c r="J21" i="2"/>
  <c r="I21" i="2"/>
  <c r="H21" i="2"/>
  <c r="M20" i="2"/>
  <c r="L20" i="2"/>
  <c r="K20" i="2"/>
  <c r="J20" i="2"/>
  <c r="I20" i="2"/>
  <c r="H20" i="2"/>
  <c r="M19" i="2"/>
  <c r="M27" i="2" s="1"/>
  <c r="L19" i="2"/>
  <c r="L27" i="2" s="1"/>
  <c r="K19" i="2"/>
  <c r="K27" i="2" s="1"/>
  <c r="J19" i="2"/>
  <c r="J27" i="2" s="1"/>
  <c r="I19" i="2"/>
  <c r="I27" i="2" s="1"/>
  <c r="H19" i="2"/>
  <c r="H27" i="2" s="1"/>
  <c r="B14" i="2"/>
  <c r="B49" i="2" s="1"/>
  <c r="M13" i="2"/>
  <c r="L13" i="2"/>
  <c r="K13" i="2"/>
  <c r="J13" i="2"/>
  <c r="I13" i="2"/>
  <c r="H13" i="2"/>
  <c r="M12" i="2"/>
  <c r="L12" i="2"/>
  <c r="K12" i="2"/>
  <c r="J12" i="2"/>
  <c r="I12" i="2"/>
  <c r="H12" i="2"/>
  <c r="M11" i="2"/>
  <c r="L11" i="2"/>
  <c r="K11" i="2"/>
  <c r="J11" i="2"/>
  <c r="I11" i="2"/>
  <c r="H11" i="2"/>
  <c r="M10" i="2"/>
  <c r="L10" i="2"/>
  <c r="K10" i="2"/>
  <c r="J10" i="2"/>
  <c r="I10" i="2"/>
  <c r="H10" i="2"/>
  <c r="M9" i="2"/>
  <c r="L9" i="2"/>
  <c r="K9" i="2"/>
  <c r="J9" i="2"/>
  <c r="I9" i="2"/>
  <c r="H9" i="2"/>
  <c r="M8" i="2"/>
  <c r="L8" i="2"/>
  <c r="K8" i="2"/>
  <c r="J8" i="2"/>
  <c r="J14" i="2" s="1"/>
  <c r="I8" i="2"/>
  <c r="H8" i="2"/>
  <c r="M7" i="2"/>
  <c r="M14" i="2" s="1"/>
  <c r="L7" i="2"/>
  <c r="L14" i="2" s="1"/>
  <c r="K7" i="2"/>
  <c r="K14" i="2" s="1"/>
  <c r="J7" i="2"/>
  <c r="I7" i="2"/>
  <c r="I14" i="2" s="1"/>
  <c r="H7" i="2"/>
  <c r="H14" i="2" s="1"/>
  <c r="K49" i="2" l="1"/>
  <c r="H49" i="2"/>
  <c r="L49" i="2"/>
  <c r="J49" i="2"/>
  <c r="I49" i="2"/>
  <c r="M49" i="2"/>
  <c r="H50" i="2" l="1"/>
</calcChain>
</file>

<file path=xl/sharedStrings.xml><?xml version="1.0" encoding="utf-8"?>
<sst xmlns="http://schemas.openxmlformats.org/spreadsheetml/2006/main" count="121" uniqueCount="37">
  <si>
    <t>032</t>
  </si>
  <si>
    <t>SECRETARÍA DE BIENESTAR SOCIAL DE LA PRESDIENCIA DE LA REPÚBLICA</t>
  </si>
  <si>
    <t>PROGRAMACIÓN DE PUESTOS RENGLÓN 031 "JORNALES" AÑO 2022</t>
  </si>
  <si>
    <t>DESPACHO SUPERIOR</t>
  </si>
  <si>
    <t>TITULO JORNAL</t>
  </si>
  <si>
    <t>CANTIDAD DE PUESTO</t>
  </si>
  <si>
    <t>JORNAL DIARIO</t>
  </si>
  <si>
    <t>BONO ANTIGÜEDAD</t>
  </si>
  <si>
    <t>BONO AJUSTE AL SALARIO MINIMO</t>
  </si>
  <si>
    <t>B. M. A. S. M. TEMPORAL Y CONDICIONADO</t>
  </si>
  <si>
    <t xml:space="preserve">BONO 66-2000 </t>
  </si>
  <si>
    <t>DEL PERIODO ENERO A DICIEMBRE 2022</t>
  </si>
  <si>
    <t>11130016-212-00-0101-0000-05-64-00-000-001-000-031-00000</t>
  </si>
  <si>
    <t>031</t>
  </si>
  <si>
    <t>033</t>
  </si>
  <si>
    <t>071</t>
  </si>
  <si>
    <t>072</t>
  </si>
  <si>
    <t>073</t>
  </si>
  <si>
    <t>Bodeguero IV</t>
  </si>
  <si>
    <t>Conserje</t>
  </si>
  <si>
    <t>Encargado II de Operaciones de Maquinaria y Equipo</t>
  </si>
  <si>
    <t>Peon Vigilante V</t>
  </si>
  <si>
    <t>Piloto I Vehiculos Livianos</t>
  </si>
  <si>
    <t>Total Puestos por Subprograma</t>
  </si>
  <si>
    <t>Total Presupuesto por Subprograma</t>
  </si>
  <si>
    <t>SUBSECRETARÍA DE PRESERVACIÓN FAMILIAR, FORTALECIMIENTO Y APOYO COMUNITARIO</t>
  </si>
  <si>
    <t>11130016-212-00-0101-0018-05-64-01-000-001-000-031-00000</t>
  </si>
  <si>
    <t>Cocinero</t>
  </si>
  <si>
    <t>SUBSECRETARIA DE REINSERCION Y RESOCIALIZACION DE ADOLESCENTES EN CONFLICTO CON LA LEY PENAL</t>
  </si>
  <si>
    <t>11130016-212-00-0101-0031-05-64-02-000-001-000-031-00000</t>
  </si>
  <si>
    <t>Albañil V</t>
  </si>
  <si>
    <t>Tallerista</t>
  </si>
  <si>
    <t>SUBSECRETARIA DE PROTECCIÓN Y ACOGIMIENTO A LA NIÑEZ Y ADOLESCENCIA</t>
  </si>
  <si>
    <t>11130016-212-00-0101-0037-05-64-03-000-001-000-031-00000</t>
  </si>
  <si>
    <t>Gran Total de Puestos</t>
  </si>
  <si>
    <t xml:space="preserve">Gran Total Por Renglón </t>
  </si>
  <si>
    <t>Gran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</si>
</sst>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/>
    <xf numFmtId="1" fontId="4" fillId="0" borderId="1" xfId="0" applyNumberFormat="1" applyFont="1" applyBorder="1" applyAlignment="1">
      <alignment vertical="top"/>
    </xf>
    <xf numFmtId="1" fontId="4" fillId="0" borderId="1" xfId="0" applyNumberFormat="1" applyFont="1" applyBorder="1"/>
    <xf numFmtId="0" fontId="4" fillId="0" borderId="1" xfId="0" applyFont="1" applyBorder="1"/>
    <xf numFmtId="4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Border="1"/>
    <xf numFmtId="4" fontId="3" fillId="0" borderId="1" xfId="0" applyNumberFormat="1" applyFont="1" applyBorder="1"/>
    <xf numFmtId="0" fontId="4" fillId="0" borderId="0" xfId="0" applyFont="1" applyBorder="1"/>
    <xf numFmtId="1" fontId="4" fillId="0" borderId="0" xfId="0" applyNumberFormat="1" applyFont="1" applyBorder="1"/>
    <xf numFmtId="4" fontId="4" fillId="0" borderId="0" xfId="0" applyNumberFormat="1" applyFont="1" applyBorder="1"/>
    <xf numFmtId="0" fontId="3" fillId="0" borderId="0" xfId="0" applyFont="1" applyAlignment="1">
      <alignment horizontal="right"/>
    </xf>
    <xf numFmtId="1" fontId="3" fillId="0" borderId="0" xfId="0" applyNumberFormat="1" applyFont="1"/>
    <xf numFmtId="4" fontId="3" fillId="2" borderId="0" xfId="0" applyNumberFormat="1" applyFont="1" applyFill="1"/>
    <xf numFmtId="4" fontId="3" fillId="0" borderId="0" xfId="0" applyNumberFormat="1" applyFont="1"/>
    <xf numFmtId="0" fontId="3" fillId="0" borderId="0" xfId="0" applyFont="1"/>
    <xf numFmtId="4" fontId="4" fillId="0" borderId="0" xfId="0" applyNumberFormat="1" applyFont="1"/>
    <xf numFmtId="0" fontId="2" fillId="0" borderId="0" xfId="0" applyFont="1" applyAlignment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workbookViewId="0">
      <selection activeCell="F52" sqref="F52"/>
    </sheetView>
  </sheetViews>
  <sheetFormatPr baseColWidth="10" defaultRowHeight="12.75" x14ac:dyDescent="0.2"/>
  <cols>
    <col min="1" max="1" width="77.85546875" style="1" bestFit="1" customWidth="1"/>
    <col min="2" max="2" width="11.28515625" style="1" bestFit="1" customWidth="1"/>
    <col min="3" max="3" width="8" style="1" bestFit="1" customWidth="1"/>
    <col min="4" max="4" width="12.85546875" style="1" bestFit="1" customWidth="1"/>
    <col min="5" max="5" width="11.42578125" style="1" bestFit="1" customWidth="1"/>
    <col min="6" max="6" width="16.140625" style="1" customWidth="1"/>
    <col min="7" max="7" width="7.85546875" style="1" bestFit="1" customWidth="1"/>
    <col min="8" max="8" width="13.5703125" style="1" bestFit="1" customWidth="1"/>
    <col min="9" max="9" width="9.85546875" style="1" bestFit="1" customWidth="1"/>
    <col min="10" max="12" width="12.42578125" style="1" bestFit="1" customWidth="1"/>
    <col min="13" max="13" width="12.5703125" style="1" customWidth="1"/>
    <col min="14" max="14" width="12.85546875" style="1" customWidth="1"/>
    <col min="15" max="16384" width="11.42578125" style="1"/>
  </cols>
  <sheetData>
    <row r="1" spans="1:19" ht="15" x14ac:dyDescent="0.25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3"/>
      <c r="O1" s="23"/>
      <c r="P1" s="23"/>
      <c r="Q1" s="23"/>
      <c r="R1" s="23"/>
      <c r="S1" s="23"/>
    </row>
    <row r="2" spans="1:19" ht="1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4" spans="1:19" x14ac:dyDescent="0.2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9" ht="51" x14ac:dyDescent="0.2">
      <c r="A5" s="2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1" t="s">
        <v>11</v>
      </c>
      <c r="I5" s="31"/>
      <c r="J5" s="31"/>
      <c r="K5" s="31"/>
      <c r="L5" s="31"/>
      <c r="M5" s="31"/>
    </row>
    <row r="6" spans="1:19" x14ac:dyDescent="0.2">
      <c r="A6" s="4" t="s">
        <v>12</v>
      </c>
      <c r="B6" s="4"/>
      <c r="C6" s="3" t="s">
        <v>13</v>
      </c>
      <c r="D6" s="3" t="s">
        <v>0</v>
      </c>
      <c r="E6" s="3" t="s">
        <v>14</v>
      </c>
      <c r="F6" s="3" t="s">
        <v>14</v>
      </c>
      <c r="G6" s="3" t="s">
        <v>14</v>
      </c>
      <c r="H6" s="5" t="s">
        <v>13</v>
      </c>
      <c r="I6" s="5" t="s">
        <v>0</v>
      </c>
      <c r="J6" s="5" t="s">
        <v>14</v>
      </c>
      <c r="K6" s="6" t="s">
        <v>15</v>
      </c>
      <c r="L6" s="6" t="s">
        <v>16</v>
      </c>
      <c r="M6" s="6" t="s">
        <v>17</v>
      </c>
    </row>
    <row r="7" spans="1:19" x14ac:dyDescent="0.2">
      <c r="A7" s="7" t="s">
        <v>18</v>
      </c>
      <c r="B7" s="8">
        <v>1</v>
      </c>
      <c r="C7" s="7">
        <v>76.59</v>
      </c>
      <c r="D7" s="7">
        <v>0</v>
      </c>
      <c r="E7" s="7">
        <v>0</v>
      </c>
      <c r="F7" s="7">
        <v>575.88</v>
      </c>
      <c r="G7" s="7">
        <v>250</v>
      </c>
      <c r="H7" s="7">
        <f>ROUND(((C7*365)*B7),2)</f>
        <v>27955.35</v>
      </c>
      <c r="I7" s="7">
        <f>ROUND(((D7*12)*B7),2)</f>
        <v>0</v>
      </c>
      <c r="J7" s="7">
        <f>ROUND((((E7+F7+G7)*12)*B7),2)</f>
        <v>9910.56</v>
      </c>
      <c r="K7" s="7">
        <f>ROUND(((C7*30+D7+E7+F7)*B7),2)</f>
        <v>2873.58</v>
      </c>
      <c r="L7" s="7">
        <f>ROUND((((((C7*365)+(((D7+E7+F7))*12))/12))*B7),2)</f>
        <v>2905.49</v>
      </c>
      <c r="M7" s="7">
        <f>200*B7</f>
        <v>200</v>
      </c>
    </row>
    <row r="8" spans="1:19" x14ac:dyDescent="0.2">
      <c r="A8" s="7" t="s">
        <v>19</v>
      </c>
      <c r="B8" s="9">
        <v>5</v>
      </c>
      <c r="C8" s="7">
        <v>71.400000000000006</v>
      </c>
      <c r="D8" s="7">
        <v>0</v>
      </c>
      <c r="E8" s="7">
        <v>0</v>
      </c>
      <c r="F8" s="7">
        <v>680</v>
      </c>
      <c r="G8" s="7">
        <v>250</v>
      </c>
      <c r="H8" s="7">
        <f t="shared" ref="H8:H13" si="0">ROUND(((C8*365)*B8),2)</f>
        <v>130305</v>
      </c>
      <c r="I8" s="7">
        <f t="shared" ref="I8:I13" si="1">ROUND(((D8*12)*B8),2)</f>
        <v>0</v>
      </c>
      <c r="J8" s="7">
        <f t="shared" ref="J8:J13" si="2">ROUND((((E8+F8+G8)*12)*B8),2)</f>
        <v>55800</v>
      </c>
      <c r="K8" s="7">
        <f t="shared" ref="K8:K13" si="3">ROUND(((C8*30+D8+E8+F8)*B8),2)</f>
        <v>14110</v>
      </c>
      <c r="L8" s="7">
        <f t="shared" ref="L8:L13" si="4">ROUND((((((C8*365)+(((D8+E8+F8))*12))/12))*B8),2)</f>
        <v>14258.75</v>
      </c>
      <c r="M8" s="7">
        <f t="shared" ref="M8:M13" si="5">200*B8</f>
        <v>1000</v>
      </c>
    </row>
    <row r="9" spans="1:19" x14ac:dyDescent="0.2">
      <c r="A9" s="7" t="s">
        <v>20</v>
      </c>
      <c r="B9" s="9">
        <v>30</v>
      </c>
      <c r="C9" s="7">
        <v>78.25</v>
      </c>
      <c r="D9" s="7">
        <v>0</v>
      </c>
      <c r="E9" s="7">
        <v>407.89</v>
      </c>
      <c r="F9" s="7">
        <v>90</v>
      </c>
      <c r="G9" s="7">
        <v>250</v>
      </c>
      <c r="H9" s="7">
        <f t="shared" si="0"/>
        <v>856837.5</v>
      </c>
      <c r="I9" s="7">
        <f t="shared" si="1"/>
        <v>0</v>
      </c>
      <c r="J9" s="7">
        <f t="shared" si="2"/>
        <v>269240.40000000002</v>
      </c>
      <c r="K9" s="7">
        <f t="shared" si="3"/>
        <v>85361.7</v>
      </c>
      <c r="L9" s="7">
        <f t="shared" si="4"/>
        <v>86339.83</v>
      </c>
      <c r="M9" s="7">
        <f t="shared" si="5"/>
        <v>6000</v>
      </c>
    </row>
    <row r="10" spans="1:19" x14ac:dyDescent="0.2">
      <c r="A10" s="7" t="s">
        <v>20</v>
      </c>
      <c r="B10" s="9">
        <v>9</v>
      </c>
      <c r="C10" s="7">
        <v>78.25</v>
      </c>
      <c r="D10" s="7">
        <v>35</v>
      </c>
      <c r="E10" s="7">
        <v>407.89</v>
      </c>
      <c r="F10" s="7">
        <v>90</v>
      </c>
      <c r="G10" s="7">
        <v>250</v>
      </c>
      <c r="H10" s="7">
        <f t="shared" si="0"/>
        <v>257051.25</v>
      </c>
      <c r="I10" s="7">
        <f t="shared" si="1"/>
        <v>3780</v>
      </c>
      <c r="J10" s="7">
        <f t="shared" si="2"/>
        <v>80772.12</v>
      </c>
      <c r="K10" s="7">
        <f t="shared" si="3"/>
        <v>25923.51</v>
      </c>
      <c r="L10" s="7">
        <f t="shared" si="4"/>
        <v>26216.95</v>
      </c>
      <c r="M10" s="7">
        <f t="shared" si="5"/>
        <v>1800</v>
      </c>
    </row>
    <row r="11" spans="1:19" x14ac:dyDescent="0.2">
      <c r="A11" s="7" t="s">
        <v>20</v>
      </c>
      <c r="B11" s="9">
        <v>1</v>
      </c>
      <c r="C11" s="7">
        <v>78.25</v>
      </c>
      <c r="D11" s="7">
        <v>50</v>
      </c>
      <c r="E11" s="7">
        <v>407.89</v>
      </c>
      <c r="F11" s="7">
        <v>90</v>
      </c>
      <c r="G11" s="7">
        <v>250</v>
      </c>
      <c r="H11" s="7">
        <f t="shared" si="0"/>
        <v>28561.25</v>
      </c>
      <c r="I11" s="7">
        <f t="shared" si="1"/>
        <v>600</v>
      </c>
      <c r="J11" s="7">
        <f t="shared" si="2"/>
        <v>8974.68</v>
      </c>
      <c r="K11" s="7">
        <f t="shared" si="3"/>
        <v>2895.39</v>
      </c>
      <c r="L11" s="7">
        <f t="shared" si="4"/>
        <v>2927.99</v>
      </c>
      <c r="M11" s="7">
        <f t="shared" si="5"/>
        <v>200</v>
      </c>
    </row>
    <row r="12" spans="1:19" x14ac:dyDescent="0.2">
      <c r="A12" s="10" t="s">
        <v>21</v>
      </c>
      <c r="B12" s="9">
        <v>1</v>
      </c>
      <c r="C12" s="7">
        <v>75.64</v>
      </c>
      <c r="D12" s="7">
        <v>0</v>
      </c>
      <c r="E12" s="7">
        <v>0</v>
      </c>
      <c r="F12" s="7">
        <v>570</v>
      </c>
      <c r="G12" s="7">
        <v>250</v>
      </c>
      <c r="H12" s="7">
        <f t="shared" si="0"/>
        <v>27608.6</v>
      </c>
      <c r="I12" s="7">
        <f t="shared" si="1"/>
        <v>0</v>
      </c>
      <c r="J12" s="7">
        <f t="shared" si="2"/>
        <v>9840</v>
      </c>
      <c r="K12" s="7">
        <f t="shared" si="3"/>
        <v>2839.2</v>
      </c>
      <c r="L12" s="7">
        <f t="shared" si="4"/>
        <v>2870.72</v>
      </c>
      <c r="M12" s="7">
        <f t="shared" si="5"/>
        <v>200</v>
      </c>
    </row>
    <row r="13" spans="1:19" x14ac:dyDescent="0.2">
      <c r="A13" s="10" t="s">
        <v>22</v>
      </c>
      <c r="B13" s="9">
        <v>16</v>
      </c>
      <c r="C13" s="7">
        <v>75.64</v>
      </c>
      <c r="D13" s="7">
        <v>0</v>
      </c>
      <c r="E13" s="7">
        <v>0</v>
      </c>
      <c r="F13" s="7">
        <v>570</v>
      </c>
      <c r="G13" s="7">
        <v>250</v>
      </c>
      <c r="H13" s="7">
        <f t="shared" si="0"/>
        <v>441737.6</v>
      </c>
      <c r="I13" s="7">
        <f t="shared" si="1"/>
        <v>0</v>
      </c>
      <c r="J13" s="7">
        <f t="shared" si="2"/>
        <v>157440</v>
      </c>
      <c r="K13" s="7">
        <f t="shared" si="3"/>
        <v>45427.199999999997</v>
      </c>
      <c r="L13" s="7">
        <f t="shared" si="4"/>
        <v>45931.47</v>
      </c>
      <c r="M13" s="7">
        <f t="shared" si="5"/>
        <v>3200</v>
      </c>
    </row>
    <row r="14" spans="1:19" x14ac:dyDescent="0.2">
      <c r="A14" s="11" t="s">
        <v>23</v>
      </c>
      <c r="B14" s="12">
        <f>SUM(B7:B13)</f>
        <v>63</v>
      </c>
      <c r="C14" s="24" t="s">
        <v>24</v>
      </c>
      <c r="D14" s="24"/>
      <c r="E14" s="24"/>
      <c r="F14" s="24"/>
      <c r="G14" s="24"/>
      <c r="H14" s="13">
        <f>SUM(H7:H13)</f>
        <v>1770056.5500000003</v>
      </c>
      <c r="I14" s="13">
        <f t="shared" ref="I14:M14" si="6">SUM(I7:I13)</f>
        <v>4380</v>
      </c>
      <c r="J14" s="13">
        <f t="shared" si="6"/>
        <v>591977.76</v>
      </c>
      <c r="K14" s="13">
        <f t="shared" si="6"/>
        <v>179430.58000000002</v>
      </c>
      <c r="L14" s="13">
        <f t="shared" si="6"/>
        <v>181451.2</v>
      </c>
      <c r="M14" s="13">
        <f t="shared" si="6"/>
        <v>12600</v>
      </c>
    </row>
    <row r="15" spans="1:19" x14ac:dyDescent="0.2">
      <c r="A15" s="14"/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9" x14ac:dyDescent="0.2">
      <c r="A16" s="27" t="s">
        <v>25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ht="51" x14ac:dyDescent="0.2">
      <c r="A17" s="2" t="s">
        <v>4</v>
      </c>
      <c r="B17" s="3" t="s">
        <v>5</v>
      </c>
      <c r="C17" s="3" t="s">
        <v>6</v>
      </c>
      <c r="D17" s="3" t="s">
        <v>7</v>
      </c>
      <c r="E17" s="3" t="s">
        <v>8</v>
      </c>
      <c r="F17" s="3" t="s">
        <v>9</v>
      </c>
      <c r="G17" s="3" t="s">
        <v>10</v>
      </c>
      <c r="H17" s="28" t="s">
        <v>11</v>
      </c>
      <c r="I17" s="29"/>
      <c r="J17" s="29"/>
      <c r="K17" s="29"/>
      <c r="L17" s="29"/>
      <c r="M17" s="30"/>
    </row>
    <row r="18" spans="1:13" x14ac:dyDescent="0.2">
      <c r="A18" s="4" t="s">
        <v>26</v>
      </c>
      <c r="B18" s="4"/>
      <c r="C18" s="3" t="s">
        <v>13</v>
      </c>
      <c r="D18" s="3" t="s">
        <v>0</v>
      </c>
      <c r="E18" s="3" t="s">
        <v>14</v>
      </c>
      <c r="F18" s="3" t="s">
        <v>14</v>
      </c>
      <c r="G18" s="3" t="s">
        <v>14</v>
      </c>
      <c r="H18" s="5" t="s">
        <v>13</v>
      </c>
      <c r="I18" s="5" t="s">
        <v>0</v>
      </c>
      <c r="J18" s="5" t="s">
        <v>14</v>
      </c>
      <c r="K18" s="6" t="s">
        <v>15</v>
      </c>
      <c r="L18" s="6" t="s">
        <v>16</v>
      </c>
      <c r="M18" s="6" t="s">
        <v>17</v>
      </c>
    </row>
    <row r="19" spans="1:13" x14ac:dyDescent="0.2">
      <c r="A19" s="10" t="s">
        <v>27</v>
      </c>
      <c r="B19" s="9">
        <v>6</v>
      </c>
      <c r="C19" s="7">
        <v>72.540000000000006</v>
      </c>
      <c r="D19" s="7">
        <v>0</v>
      </c>
      <c r="E19" s="7">
        <v>0</v>
      </c>
      <c r="F19" s="7">
        <v>655</v>
      </c>
      <c r="G19" s="7">
        <v>250</v>
      </c>
      <c r="H19" s="7">
        <f>ROUND(((C19*365)*B19),2)</f>
        <v>158862.6</v>
      </c>
      <c r="I19" s="7">
        <f t="shared" ref="I19:I26" si="7">ROUND(((D19*12)*B19),2)</f>
        <v>0</v>
      </c>
      <c r="J19" s="7">
        <f>ROUND((((E19+F19+G19)*12)*B19),2)</f>
        <v>65160</v>
      </c>
      <c r="K19" s="7">
        <f>ROUND(((C19*30+D19+E19+F19)*B19),2)</f>
        <v>16987.2</v>
      </c>
      <c r="L19" s="7">
        <f>ROUND((((((C19*365)+(((D19+E19+F19))*12))/12))*B19),2)</f>
        <v>17168.55</v>
      </c>
      <c r="M19" s="7">
        <f>200*B19</f>
        <v>1200</v>
      </c>
    </row>
    <row r="20" spans="1:13" x14ac:dyDescent="0.2">
      <c r="A20" s="10" t="s">
        <v>19</v>
      </c>
      <c r="B20" s="9">
        <v>7</v>
      </c>
      <c r="C20" s="7">
        <v>71.400000000000006</v>
      </c>
      <c r="D20" s="7">
        <v>0</v>
      </c>
      <c r="E20" s="7">
        <v>0</v>
      </c>
      <c r="F20" s="7">
        <v>680</v>
      </c>
      <c r="G20" s="7">
        <v>250</v>
      </c>
      <c r="H20" s="7">
        <f t="shared" ref="H20:H26" si="8">ROUND(((C20*365)*B20),2)</f>
        <v>182427</v>
      </c>
      <c r="I20" s="7">
        <f t="shared" si="7"/>
        <v>0</v>
      </c>
      <c r="J20" s="7">
        <f t="shared" ref="J20:J26" si="9">ROUND((((E20+F20+G20)*12)*B20),2)</f>
        <v>78120</v>
      </c>
      <c r="K20" s="7">
        <f t="shared" ref="K20:K26" si="10">ROUND(((C20*30+D20+E20+F20)*B20),2)</f>
        <v>19754</v>
      </c>
      <c r="L20" s="7">
        <f t="shared" ref="L20:L26" si="11">ROUND((((((C20*365)+(((D20+E20+F20))*12))/12))*B20),2)</f>
        <v>19962.25</v>
      </c>
      <c r="M20" s="7">
        <f t="shared" ref="M20:M26" si="12">200*B20</f>
        <v>1400</v>
      </c>
    </row>
    <row r="21" spans="1:13" x14ac:dyDescent="0.2">
      <c r="A21" s="10" t="s">
        <v>20</v>
      </c>
      <c r="B21" s="9">
        <v>164</v>
      </c>
      <c r="C21" s="7">
        <v>78.25</v>
      </c>
      <c r="D21" s="7">
        <v>0</v>
      </c>
      <c r="E21" s="7">
        <v>407.89</v>
      </c>
      <c r="F21" s="7">
        <v>90</v>
      </c>
      <c r="G21" s="7">
        <v>250</v>
      </c>
      <c r="H21" s="7">
        <f t="shared" si="8"/>
        <v>4684045</v>
      </c>
      <c r="I21" s="7">
        <f t="shared" si="7"/>
        <v>0</v>
      </c>
      <c r="J21" s="7">
        <f t="shared" si="9"/>
        <v>1471847.52</v>
      </c>
      <c r="K21" s="7">
        <f t="shared" si="10"/>
        <v>466643.96</v>
      </c>
      <c r="L21" s="7">
        <f t="shared" si="11"/>
        <v>471991.03999999998</v>
      </c>
      <c r="M21" s="7">
        <f t="shared" si="12"/>
        <v>32800</v>
      </c>
    </row>
    <row r="22" spans="1:13" x14ac:dyDescent="0.2">
      <c r="A22" s="10" t="s">
        <v>20</v>
      </c>
      <c r="B22" s="9">
        <v>38</v>
      </c>
      <c r="C22" s="7">
        <v>78.25</v>
      </c>
      <c r="D22" s="7">
        <v>35</v>
      </c>
      <c r="E22" s="7">
        <v>407.89</v>
      </c>
      <c r="F22" s="7">
        <v>90</v>
      </c>
      <c r="G22" s="7">
        <v>250</v>
      </c>
      <c r="H22" s="7">
        <f t="shared" si="8"/>
        <v>1085327.5</v>
      </c>
      <c r="I22" s="7">
        <f t="shared" si="7"/>
        <v>15960</v>
      </c>
      <c r="J22" s="7">
        <f t="shared" si="9"/>
        <v>341037.84</v>
      </c>
      <c r="K22" s="7">
        <f t="shared" si="10"/>
        <v>109454.82</v>
      </c>
      <c r="L22" s="7">
        <f t="shared" si="11"/>
        <v>110693.78</v>
      </c>
      <c r="M22" s="7">
        <f t="shared" si="12"/>
        <v>7600</v>
      </c>
    </row>
    <row r="23" spans="1:13" x14ac:dyDescent="0.2">
      <c r="A23" s="10" t="s">
        <v>20</v>
      </c>
      <c r="B23" s="9">
        <v>16</v>
      </c>
      <c r="C23" s="7">
        <v>78.25</v>
      </c>
      <c r="D23" s="7">
        <v>50</v>
      </c>
      <c r="E23" s="7">
        <v>407.89</v>
      </c>
      <c r="F23" s="7">
        <v>90</v>
      </c>
      <c r="G23" s="7">
        <v>250</v>
      </c>
      <c r="H23" s="7">
        <f t="shared" si="8"/>
        <v>456980</v>
      </c>
      <c r="I23" s="7">
        <f t="shared" si="7"/>
        <v>9600</v>
      </c>
      <c r="J23" s="7">
        <f t="shared" si="9"/>
        <v>143594.88</v>
      </c>
      <c r="K23" s="7">
        <f t="shared" si="10"/>
        <v>46326.239999999998</v>
      </c>
      <c r="L23" s="7">
        <f t="shared" si="11"/>
        <v>46847.91</v>
      </c>
      <c r="M23" s="7">
        <f t="shared" si="12"/>
        <v>3200</v>
      </c>
    </row>
    <row r="24" spans="1:13" x14ac:dyDescent="0.2">
      <c r="A24" s="10" t="s">
        <v>20</v>
      </c>
      <c r="B24" s="9">
        <v>1</v>
      </c>
      <c r="C24" s="7">
        <v>78.25</v>
      </c>
      <c r="D24" s="7">
        <v>75</v>
      </c>
      <c r="E24" s="7">
        <v>407.89</v>
      </c>
      <c r="F24" s="7">
        <v>90</v>
      </c>
      <c r="G24" s="7">
        <v>250</v>
      </c>
      <c r="H24" s="7">
        <f t="shared" si="8"/>
        <v>28561.25</v>
      </c>
      <c r="I24" s="7">
        <f t="shared" si="7"/>
        <v>900</v>
      </c>
      <c r="J24" s="7">
        <f t="shared" si="9"/>
        <v>8974.68</v>
      </c>
      <c r="K24" s="7">
        <f t="shared" si="10"/>
        <v>2920.39</v>
      </c>
      <c r="L24" s="7">
        <f t="shared" si="11"/>
        <v>2952.99</v>
      </c>
      <c r="M24" s="7">
        <f t="shared" si="12"/>
        <v>200</v>
      </c>
    </row>
    <row r="25" spans="1:13" x14ac:dyDescent="0.2">
      <c r="A25" s="10" t="s">
        <v>21</v>
      </c>
      <c r="B25" s="9">
        <v>1</v>
      </c>
      <c r="C25" s="7">
        <v>75.64</v>
      </c>
      <c r="D25" s="7">
        <v>0</v>
      </c>
      <c r="E25" s="7">
        <v>0</v>
      </c>
      <c r="F25" s="7">
        <v>570</v>
      </c>
      <c r="G25" s="7">
        <v>250</v>
      </c>
      <c r="H25" s="7">
        <f t="shared" si="8"/>
        <v>27608.6</v>
      </c>
      <c r="I25" s="7">
        <f t="shared" si="7"/>
        <v>0</v>
      </c>
      <c r="J25" s="7">
        <f t="shared" si="9"/>
        <v>9840</v>
      </c>
      <c r="K25" s="7">
        <f t="shared" si="10"/>
        <v>2839.2</v>
      </c>
      <c r="L25" s="7">
        <f t="shared" si="11"/>
        <v>2870.72</v>
      </c>
      <c r="M25" s="7">
        <f t="shared" si="12"/>
        <v>200</v>
      </c>
    </row>
    <row r="26" spans="1:13" x14ac:dyDescent="0.2">
      <c r="A26" s="10" t="s">
        <v>22</v>
      </c>
      <c r="B26" s="9">
        <v>3</v>
      </c>
      <c r="C26" s="7">
        <v>75.64</v>
      </c>
      <c r="D26" s="7">
        <v>0</v>
      </c>
      <c r="E26" s="7">
        <v>0</v>
      </c>
      <c r="F26" s="7">
        <v>570</v>
      </c>
      <c r="G26" s="7">
        <v>250</v>
      </c>
      <c r="H26" s="7">
        <f t="shared" si="8"/>
        <v>82825.8</v>
      </c>
      <c r="I26" s="7">
        <f t="shared" si="7"/>
        <v>0</v>
      </c>
      <c r="J26" s="7">
        <f t="shared" si="9"/>
        <v>29520</v>
      </c>
      <c r="K26" s="7">
        <f t="shared" si="10"/>
        <v>8517.6</v>
      </c>
      <c r="L26" s="7">
        <f t="shared" si="11"/>
        <v>8612.15</v>
      </c>
      <c r="M26" s="7">
        <f t="shared" si="12"/>
        <v>600</v>
      </c>
    </row>
    <row r="27" spans="1:13" x14ac:dyDescent="0.2">
      <c r="A27" s="11" t="s">
        <v>23</v>
      </c>
      <c r="B27" s="12">
        <f>SUM(B19:B26)</f>
        <v>236</v>
      </c>
      <c r="C27" s="24" t="s">
        <v>24</v>
      </c>
      <c r="D27" s="24"/>
      <c r="E27" s="24"/>
      <c r="F27" s="24"/>
      <c r="G27" s="24"/>
      <c r="H27" s="13">
        <f t="shared" ref="H27:M27" si="13">SUM(H19:H26)</f>
        <v>6706637.7499999991</v>
      </c>
      <c r="I27" s="13">
        <f t="shared" si="13"/>
        <v>26460</v>
      </c>
      <c r="J27" s="13">
        <f t="shared" si="13"/>
        <v>2148094.9200000004</v>
      </c>
      <c r="K27" s="13">
        <f t="shared" si="13"/>
        <v>673443.40999999992</v>
      </c>
      <c r="L27" s="13">
        <f t="shared" si="13"/>
        <v>681099.39</v>
      </c>
      <c r="M27" s="13">
        <f t="shared" si="13"/>
        <v>47200</v>
      </c>
    </row>
    <row r="28" spans="1:13" x14ac:dyDescent="0.2">
      <c r="A28" s="14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x14ac:dyDescent="0.2">
      <c r="A29" s="27" t="s">
        <v>28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 ht="51" x14ac:dyDescent="0.2">
      <c r="A30" s="2" t="s">
        <v>4</v>
      </c>
      <c r="B30" s="3" t="s">
        <v>5</v>
      </c>
      <c r="C30" s="3" t="s">
        <v>6</v>
      </c>
      <c r="D30" s="3" t="s">
        <v>7</v>
      </c>
      <c r="E30" s="3" t="s">
        <v>8</v>
      </c>
      <c r="F30" s="3" t="s">
        <v>9</v>
      </c>
      <c r="G30" s="3" t="s">
        <v>10</v>
      </c>
      <c r="H30" s="28" t="s">
        <v>11</v>
      </c>
      <c r="I30" s="29"/>
      <c r="J30" s="29"/>
      <c r="K30" s="29"/>
      <c r="L30" s="29"/>
      <c r="M30" s="30"/>
    </row>
    <row r="31" spans="1:13" x14ac:dyDescent="0.2">
      <c r="A31" s="4" t="s">
        <v>29</v>
      </c>
      <c r="B31" s="4"/>
      <c r="C31" s="3" t="s">
        <v>13</v>
      </c>
      <c r="D31" s="3" t="s">
        <v>0</v>
      </c>
      <c r="E31" s="3" t="s">
        <v>14</v>
      </c>
      <c r="F31" s="3" t="s">
        <v>14</v>
      </c>
      <c r="G31" s="3" t="s">
        <v>14</v>
      </c>
      <c r="H31" s="5" t="s">
        <v>13</v>
      </c>
      <c r="I31" s="5" t="s">
        <v>0</v>
      </c>
      <c r="J31" s="5" t="s">
        <v>14</v>
      </c>
      <c r="K31" s="6" t="s">
        <v>15</v>
      </c>
      <c r="L31" s="6" t="s">
        <v>16</v>
      </c>
      <c r="M31" s="6" t="s">
        <v>17</v>
      </c>
    </row>
    <row r="32" spans="1:13" x14ac:dyDescent="0.2">
      <c r="A32" s="10" t="s">
        <v>30</v>
      </c>
      <c r="B32" s="9">
        <v>3</v>
      </c>
      <c r="C32" s="7">
        <v>77.59</v>
      </c>
      <c r="D32" s="7">
        <v>0</v>
      </c>
      <c r="E32" s="7">
        <v>0</v>
      </c>
      <c r="F32" s="7">
        <v>517.38</v>
      </c>
      <c r="G32" s="7">
        <v>250</v>
      </c>
      <c r="H32" s="7">
        <f t="shared" ref="H32:H34" si="14">ROUND(((C32*365)*B32),2)</f>
        <v>84961.05</v>
      </c>
      <c r="I32" s="7">
        <f t="shared" ref="I32:I34" si="15">ROUND(((D32*12)*B32),2)</f>
        <v>0</v>
      </c>
      <c r="J32" s="7">
        <f t="shared" ref="J32:J34" si="16">ROUND((((E32+F32+G32)*12)*B32),2)</f>
        <v>27625.68</v>
      </c>
      <c r="K32" s="7">
        <f t="shared" ref="K32:K34" si="17">ROUND(((C32*30+D32+E32+F32)*B32),2)</f>
        <v>8535.24</v>
      </c>
      <c r="L32" s="7">
        <f t="shared" ref="L32:L34" si="18">ROUND((((((C32*365)+(((D32+E32+F32))*12))/12))*B32),2)</f>
        <v>8632.23</v>
      </c>
      <c r="M32" s="7">
        <f t="shared" ref="M32:M34" si="19">200*B32</f>
        <v>600</v>
      </c>
    </row>
    <row r="33" spans="1:13" x14ac:dyDescent="0.2">
      <c r="A33" s="10" t="s">
        <v>20</v>
      </c>
      <c r="B33" s="9">
        <v>33</v>
      </c>
      <c r="C33" s="7">
        <v>78.25</v>
      </c>
      <c r="D33" s="7">
        <v>0</v>
      </c>
      <c r="E33" s="7">
        <v>407.89</v>
      </c>
      <c r="F33" s="7">
        <v>90</v>
      </c>
      <c r="G33" s="7">
        <v>250</v>
      </c>
      <c r="H33" s="7">
        <f t="shared" si="14"/>
        <v>942521.25</v>
      </c>
      <c r="I33" s="7">
        <f t="shared" si="15"/>
        <v>0</v>
      </c>
      <c r="J33" s="7">
        <f t="shared" si="16"/>
        <v>296164.44</v>
      </c>
      <c r="K33" s="7">
        <f t="shared" si="17"/>
        <v>93897.87</v>
      </c>
      <c r="L33" s="7">
        <f t="shared" si="18"/>
        <v>94973.81</v>
      </c>
      <c r="M33" s="7">
        <f t="shared" si="19"/>
        <v>6600</v>
      </c>
    </row>
    <row r="34" spans="1:13" x14ac:dyDescent="0.2">
      <c r="A34" s="10" t="s">
        <v>31</v>
      </c>
      <c r="B34" s="9">
        <v>2</v>
      </c>
      <c r="C34" s="7">
        <v>80.86</v>
      </c>
      <c r="D34" s="7">
        <v>0</v>
      </c>
      <c r="E34" s="7">
        <v>0</v>
      </c>
      <c r="F34" s="7">
        <v>590</v>
      </c>
      <c r="G34" s="7">
        <v>250</v>
      </c>
      <c r="H34" s="7">
        <f t="shared" si="14"/>
        <v>59027.8</v>
      </c>
      <c r="I34" s="7">
        <f t="shared" si="15"/>
        <v>0</v>
      </c>
      <c r="J34" s="7">
        <f t="shared" si="16"/>
        <v>20160</v>
      </c>
      <c r="K34" s="7">
        <f t="shared" si="17"/>
        <v>6031.6</v>
      </c>
      <c r="L34" s="7">
        <f t="shared" si="18"/>
        <v>6098.98</v>
      </c>
      <c r="M34" s="7">
        <f t="shared" si="19"/>
        <v>400</v>
      </c>
    </row>
    <row r="35" spans="1:13" x14ac:dyDescent="0.2">
      <c r="A35" s="11" t="s">
        <v>23</v>
      </c>
      <c r="B35" s="12">
        <f>SUM(B32:B34)</f>
        <v>38</v>
      </c>
      <c r="C35" s="24" t="s">
        <v>24</v>
      </c>
      <c r="D35" s="24"/>
      <c r="E35" s="24"/>
      <c r="F35" s="24"/>
      <c r="G35" s="24"/>
      <c r="H35" s="13">
        <f>SUM(H32:H34)</f>
        <v>1086510.1000000001</v>
      </c>
      <c r="I35" s="13">
        <f t="shared" ref="I35:M35" si="20">SUM(I32:I34)</f>
        <v>0</v>
      </c>
      <c r="J35" s="13">
        <f t="shared" si="20"/>
        <v>343950.12</v>
      </c>
      <c r="K35" s="13">
        <f t="shared" si="20"/>
        <v>108464.71</v>
      </c>
      <c r="L35" s="13">
        <f t="shared" si="20"/>
        <v>109705.01999999999</v>
      </c>
      <c r="M35" s="13">
        <f t="shared" si="20"/>
        <v>7600</v>
      </c>
    </row>
    <row r="36" spans="1:13" x14ac:dyDescent="0.2">
      <c r="A36" s="14"/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 x14ac:dyDescent="0.2">
      <c r="A37" s="27" t="s">
        <v>32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 ht="51" x14ac:dyDescent="0.2">
      <c r="A38" s="2" t="s">
        <v>4</v>
      </c>
      <c r="B38" s="3" t="s">
        <v>5</v>
      </c>
      <c r="C38" s="3" t="s">
        <v>6</v>
      </c>
      <c r="D38" s="3" t="s">
        <v>7</v>
      </c>
      <c r="E38" s="3" t="s">
        <v>8</v>
      </c>
      <c r="F38" s="3" t="s">
        <v>9</v>
      </c>
      <c r="G38" s="3" t="s">
        <v>10</v>
      </c>
      <c r="H38" s="28" t="s">
        <v>11</v>
      </c>
      <c r="I38" s="29"/>
      <c r="J38" s="29"/>
      <c r="K38" s="29"/>
      <c r="L38" s="29"/>
      <c r="M38" s="30"/>
    </row>
    <row r="39" spans="1:13" x14ac:dyDescent="0.2">
      <c r="A39" s="4" t="s">
        <v>33</v>
      </c>
      <c r="B39" s="4"/>
      <c r="C39" s="3" t="s">
        <v>13</v>
      </c>
      <c r="D39" s="3" t="s">
        <v>0</v>
      </c>
      <c r="E39" s="3" t="s">
        <v>14</v>
      </c>
      <c r="F39" s="3" t="s">
        <v>14</v>
      </c>
      <c r="G39" s="3" t="s">
        <v>14</v>
      </c>
      <c r="H39" s="5" t="s">
        <v>13</v>
      </c>
      <c r="I39" s="5" t="s">
        <v>0</v>
      </c>
      <c r="J39" s="5" t="s">
        <v>14</v>
      </c>
      <c r="K39" s="6" t="s">
        <v>15</v>
      </c>
      <c r="L39" s="6" t="s">
        <v>16</v>
      </c>
      <c r="M39" s="6" t="s">
        <v>17</v>
      </c>
    </row>
    <row r="40" spans="1:13" x14ac:dyDescent="0.2">
      <c r="A40" s="10" t="s">
        <v>27</v>
      </c>
      <c r="B40" s="9">
        <v>13</v>
      </c>
      <c r="C40" s="7">
        <v>72.540000000000006</v>
      </c>
      <c r="D40" s="7">
        <v>0</v>
      </c>
      <c r="E40" s="7">
        <v>0</v>
      </c>
      <c r="F40" s="7">
        <v>655</v>
      </c>
      <c r="G40" s="7">
        <v>250</v>
      </c>
      <c r="H40" s="7">
        <f>ROUND(((C40*365)*B40),2)</f>
        <v>344202.3</v>
      </c>
      <c r="I40" s="7">
        <f t="shared" ref="I40:I45" si="21">ROUND(((D40*12)*B40),2)</f>
        <v>0</v>
      </c>
      <c r="J40" s="7">
        <f t="shared" ref="J40:J45" si="22">ROUND((((E40+F40+G40)*12)*B40),2)</f>
        <v>141180</v>
      </c>
      <c r="K40" s="7">
        <f>ROUND(((C40*30+D40+E40+F40)*B40),2)</f>
        <v>36805.599999999999</v>
      </c>
      <c r="L40" s="7">
        <f t="shared" ref="L40:L45" si="23">ROUND((((((C40*365)+(((D40+E40+F40))*12))/12))*B40),2)</f>
        <v>37198.53</v>
      </c>
      <c r="M40" s="7">
        <f t="shared" ref="M40:M45" si="24">200*B40</f>
        <v>2600</v>
      </c>
    </row>
    <row r="41" spans="1:13" x14ac:dyDescent="0.2">
      <c r="A41" s="10" t="s">
        <v>19</v>
      </c>
      <c r="B41" s="9">
        <v>13</v>
      </c>
      <c r="C41" s="7">
        <v>71.400000000000006</v>
      </c>
      <c r="D41" s="7">
        <v>0</v>
      </c>
      <c r="E41" s="7">
        <v>0</v>
      </c>
      <c r="F41" s="7">
        <v>680</v>
      </c>
      <c r="G41" s="7">
        <v>250</v>
      </c>
      <c r="H41" s="7">
        <f t="shared" ref="H41:H45" si="25">ROUND(((C41*365)*B41),2)</f>
        <v>338793</v>
      </c>
      <c r="I41" s="7">
        <f t="shared" si="21"/>
        <v>0</v>
      </c>
      <c r="J41" s="7">
        <f t="shared" si="22"/>
        <v>145080</v>
      </c>
      <c r="K41" s="7">
        <f t="shared" ref="K41:K45" si="26">ROUND(((C41*30+D41+E41+F41)*B41),2)</f>
        <v>36686</v>
      </c>
      <c r="L41" s="7">
        <f t="shared" si="23"/>
        <v>37072.75</v>
      </c>
      <c r="M41" s="7">
        <f t="shared" si="24"/>
        <v>2600</v>
      </c>
    </row>
    <row r="42" spans="1:13" x14ac:dyDescent="0.2">
      <c r="A42" s="10" t="s">
        <v>20</v>
      </c>
      <c r="B42" s="9">
        <v>164</v>
      </c>
      <c r="C42" s="7">
        <v>78.25</v>
      </c>
      <c r="D42" s="7">
        <v>0</v>
      </c>
      <c r="E42" s="7">
        <v>407.89</v>
      </c>
      <c r="F42" s="7">
        <v>90</v>
      </c>
      <c r="G42" s="7">
        <v>250</v>
      </c>
      <c r="H42" s="7">
        <f t="shared" si="25"/>
        <v>4684045</v>
      </c>
      <c r="I42" s="7">
        <f t="shared" si="21"/>
        <v>0</v>
      </c>
      <c r="J42" s="7">
        <f t="shared" si="22"/>
        <v>1471847.52</v>
      </c>
      <c r="K42" s="7">
        <f t="shared" si="26"/>
        <v>466643.96</v>
      </c>
      <c r="L42" s="7">
        <f t="shared" si="23"/>
        <v>471991.03999999998</v>
      </c>
      <c r="M42" s="7">
        <f t="shared" si="24"/>
        <v>32800</v>
      </c>
    </row>
    <row r="43" spans="1:13" x14ac:dyDescent="0.2">
      <c r="A43" s="10" t="s">
        <v>20</v>
      </c>
      <c r="B43" s="9">
        <v>30</v>
      </c>
      <c r="C43" s="7">
        <v>78.25</v>
      </c>
      <c r="D43" s="7">
        <v>35</v>
      </c>
      <c r="E43" s="7">
        <v>407.89</v>
      </c>
      <c r="F43" s="7">
        <v>90</v>
      </c>
      <c r="G43" s="7">
        <v>250</v>
      </c>
      <c r="H43" s="7">
        <f t="shared" si="25"/>
        <v>856837.5</v>
      </c>
      <c r="I43" s="7">
        <f t="shared" si="21"/>
        <v>12600</v>
      </c>
      <c r="J43" s="7">
        <f t="shared" si="22"/>
        <v>269240.40000000002</v>
      </c>
      <c r="K43" s="7">
        <f t="shared" si="26"/>
        <v>86411.7</v>
      </c>
      <c r="L43" s="7">
        <f t="shared" si="23"/>
        <v>87389.83</v>
      </c>
      <c r="M43" s="7">
        <f t="shared" si="24"/>
        <v>6000</v>
      </c>
    </row>
    <row r="44" spans="1:13" x14ac:dyDescent="0.2">
      <c r="A44" s="10" t="s">
        <v>20</v>
      </c>
      <c r="B44" s="9">
        <v>9</v>
      </c>
      <c r="C44" s="7">
        <v>78.25</v>
      </c>
      <c r="D44" s="7">
        <v>50</v>
      </c>
      <c r="E44" s="7">
        <v>407.89</v>
      </c>
      <c r="F44" s="7">
        <v>90</v>
      </c>
      <c r="G44" s="7">
        <v>250</v>
      </c>
      <c r="H44" s="7">
        <f t="shared" si="25"/>
        <v>257051.25</v>
      </c>
      <c r="I44" s="7">
        <f t="shared" si="21"/>
        <v>5400</v>
      </c>
      <c r="J44" s="7">
        <f t="shared" si="22"/>
        <v>80772.12</v>
      </c>
      <c r="K44" s="7">
        <f t="shared" si="26"/>
        <v>26058.51</v>
      </c>
      <c r="L44" s="7">
        <f t="shared" si="23"/>
        <v>26351.95</v>
      </c>
      <c r="M44" s="7">
        <f t="shared" si="24"/>
        <v>1800</v>
      </c>
    </row>
    <row r="45" spans="1:13" x14ac:dyDescent="0.2">
      <c r="A45" s="10" t="s">
        <v>22</v>
      </c>
      <c r="B45" s="9">
        <v>1</v>
      </c>
      <c r="C45" s="7">
        <v>75.64</v>
      </c>
      <c r="D45" s="7">
        <v>0</v>
      </c>
      <c r="E45" s="7">
        <v>0</v>
      </c>
      <c r="F45" s="7">
        <v>570</v>
      </c>
      <c r="G45" s="7">
        <v>250</v>
      </c>
      <c r="H45" s="7">
        <f t="shared" si="25"/>
        <v>27608.6</v>
      </c>
      <c r="I45" s="7">
        <f t="shared" si="21"/>
        <v>0</v>
      </c>
      <c r="J45" s="7">
        <f t="shared" si="22"/>
        <v>9840</v>
      </c>
      <c r="K45" s="7">
        <f t="shared" si="26"/>
        <v>2839.2</v>
      </c>
      <c r="L45" s="7">
        <f t="shared" si="23"/>
        <v>2870.72</v>
      </c>
      <c r="M45" s="7">
        <f t="shared" si="24"/>
        <v>200</v>
      </c>
    </row>
    <row r="46" spans="1:13" x14ac:dyDescent="0.2">
      <c r="A46" s="11" t="s">
        <v>23</v>
      </c>
      <c r="B46" s="12">
        <f>SUM(B40:B45)</f>
        <v>230</v>
      </c>
      <c r="C46" s="24" t="s">
        <v>24</v>
      </c>
      <c r="D46" s="24"/>
      <c r="E46" s="24"/>
      <c r="F46" s="24"/>
      <c r="G46" s="24"/>
      <c r="H46" s="13">
        <f>SUM(H40:H45)</f>
        <v>6508537.6499999994</v>
      </c>
      <c r="I46" s="13">
        <f t="shared" ref="I46:L46" si="27">SUM(I40:I45)</f>
        <v>18000</v>
      </c>
      <c r="J46" s="13">
        <f t="shared" si="27"/>
        <v>2117960.04</v>
      </c>
      <c r="K46" s="13">
        <f t="shared" si="27"/>
        <v>655444.97</v>
      </c>
      <c r="L46" s="13">
        <f t="shared" si="27"/>
        <v>662874.81999999983</v>
      </c>
      <c r="M46" s="13">
        <f>SUM(M40:M45)</f>
        <v>46000</v>
      </c>
    </row>
    <row r="49" spans="1:13" x14ac:dyDescent="0.2">
      <c r="A49" s="17" t="s">
        <v>34</v>
      </c>
      <c r="B49" s="18">
        <f>B14+B27+B35+B46</f>
        <v>567</v>
      </c>
      <c r="C49" s="25" t="s">
        <v>35</v>
      </c>
      <c r="D49" s="25"/>
      <c r="E49" s="25"/>
      <c r="F49" s="25"/>
      <c r="G49" s="25"/>
      <c r="H49" s="19">
        <f t="shared" ref="H49:M49" si="28">H14+H27+H35+H46</f>
        <v>16071742.049999997</v>
      </c>
      <c r="I49" s="19">
        <f t="shared" si="28"/>
        <v>48840</v>
      </c>
      <c r="J49" s="19">
        <f t="shared" si="28"/>
        <v>5201982.8400000008</v>
      </c>
      <c r="K49" s="19">
        <f t="shared" si="28"/>
        <v>1616783.67</v>
      </c>
      <c r="L49" s="20">
        <f t="shared" si="28"/>
        <v>1635130.43</v>
      </c>
      <c r="M49" s="20">
        <f t="shared" si="28"/>
        <v>113400</v>
      </c>
    </row>
    <row r="50" spans="1:13" x14ac:dyDescent="0.2">
      <c r="C50" s="25" t="s">
        <v>36</v>
      </c>
      <c r="D50" s="25"/>
      <c r="E50" s="25"/>
      <c r="F50" s="25"/>
      <c r="G50" s="25"/>
      <c r="H50" s="20">
        <f>ROUND(((H49+I49+J49+K49+L49+M49)),2)</f>
        <v>24687878.989999998</v>
      </c>
      <c r="I50" s="21"/>
      <c r="J50" s="20"/>
      <c r="K50" s="20"/>
      <c r="L50" s="20"/>
      <c r="M50" s="20"/>
    </row>
    <row r="51" spans="1:13" x14ac:dyDescent="0.2">
      <c r="J51" s="22"/>
      <c r="K51" s="22"/>
      <c r="L51" s="22"/>
      <c r="M51" s="22"/>
    </row>
    <row r="52" spans="1:13" x14ac:dyDescent="0.2">
      <c r="L52" s="22"/>
    </row>
    <row r="53" spans="1:13" x14ac:dyDescent="0.2">
      <c r="L53" s="22"/>
    </row>
    <row r="54" spans="1:13" x14ac:dyDescent="0.2">
      <c r="C54" s="22"/>
    </row>
  </sheetData>
  <mergeCells count="16">
    <mergeCell ref="C46:G46"/>
    <mergeCell ref="C49:G49"/>
    <mergeCell ref="C50:G50"/>
    <mergeCell ref="A1:M1"/>
    <mergeCell ref="C27:G27"/>
    <mergeCell ref="A29:M29"/>
    <mergeCell ref="H30:M30"/>
    <mergeCell ref="C35:G35"/>
    <mergeCell ref="A37:M37"/>
    <mergeCell ref="H38:M38"/>
    <mergeCell ref="A2:M2"/>
    <mergeCell ref="A4:M4"/>
    <mergeCell ref="H5:M5"/>
    <mergeCell ref="C14:G14"/>
    <mergeCell ref="A16:M16"/>
    <mergeCell ref="H17:M17"/>
  </mergeCells>
  <pageMargins left="0.70866141732283472" right="0.70866141732283472" top="0.74803149606299213" bottom="0.74803149606299213" header="0.31496062992125984" footer="0.31496062992125984"/>
  <pageSetup scale="55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Marroquin</dc:creator>
  <cp:lastModifiedBy>Rolando Cano</cp:lastModifiedBy>
  <cp:lastPrinted>2022-03-01T00:24:58Z</cp:lastPrinted>
  <dcterms:created xsi:type="dcterms:W3CDTF">2021-08-03T14:46:50Z</dcterms:created>
  <dcterms:modified xsi:type="dcterms:W3CDTF">2022-03-17T17:37:12Z</dcterms:modified>
</cp:coreProperties>
</file>